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4115" windowHeight="850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F15" i="1" l="1"/>
  <c r="F16" i="1"/>
  <c r="F17" i="1"/>
  <c r="F18" i="1"/>
  <c r="F14" i="1"/>
  <c r="E14" i="1" l="1"/>
  <c r="G14" i="1" s="1"/>
  <c r="E15" i="1"/>
  <c r="G15" i="1" s="1"/>
  <c r="E16" i="1"/>
  <c r="G16" i="1" s="1"/>
  <c r="E17" i="1"/>
  <c r="G17" i="1" s="1"/>
  <c r="E18" i="1"/>
  <c r="G18" i="1" s="1"/>
  <c r="D17" i="1"/>
  <c r="D16" i="1"/>
  <c r="D18" i="1"/>
  <c r="D15" i="1"/>
  <c r="D14" i="1"/>
  <c r="L4" i="1" l="1"/>
  <c r="I5" i="1"/>
  <c r="I6" i="1"/>
  <c r="I7" i="1"/>
  <c r="I8" i="1"/>
  <c r="I9" i="1"/>
  <c r="I10" i="1"/>
  <c r="I11" i="1"/>
  <c r="I4" i="1"/>
  <c r="H6" i="1"/>
  <c r="H7" i="1"/>
  <c r="H8" i="1"/>
  <c r="H9" i="1"/>
  <c r="H10" i="1"/>
  <c r="H5" i="1"/>
</calcChain>
</file>

<file path=xl/sharedStrings.xml><?xml version="1.0" encoding="utf-8"?>
<sst xmlns="http://schemas.openxmlformats.org/spreadsheetml/2006/main" count="21" uniqueCount="21">
  <si>
    <t>A</t>
  </si>
  <si>
    <t>B</t>
  </si>
  <si>
    <t>C</t>
  </si>
  <si>
    <t>D</t>
  </si>
  <si>
    <t>E</t>
  </si>
  <si>
    <t>F</t>
  </si>
  <si>
    <t>G</t>
  </si>
  <si>
    <t>H</t>
  </si>
  <si>
    <t>Curva</t>
  </si>
  <si>
    <t>Neg</t>
  </si>
  <si>
    <t>Pos</t>
  </si>
  <si>
    <t>Prob</t>
  </si>
  <si>
    <t>Patron (mIU/mL)</t>
  </si>
  <si>
    <t>DO</t>
  </si>
  <si>
    <t>Parametros determinados</t>
  </si>
  <si>
    <t>Percentil 96</t>
  </si>
  <si>
    <t>min</t>
  </si>
  <si>
    <t>p25</t>
  </si>
  <si>
    <t>median</t>
  </si>
  <si>
    <t>p75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</si>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</sst>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9259632842445"/>
          <c:y val="0.13988844876899978"/>
          <c:w val="0.78242225582365299"/>
          <c:h val="0.7026813725844881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Hoja1!$I$3</c:f>
              <c:strCache>
                <c:ptCount val="1"/>
                <c:pt idx="0">
                  <c:v>DO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-0.21082332827474262"/>
                  <c:y val="-0.1679785848220542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 b="1"/>
                  </a:pPr>
                  <a:endParaRPr lang="es-ES"/>
                </a:p>
              </c:txPr>
            </c:trendlineLbl>
          </c:trendline>
          <c:xVal>
            <c:numRef>
              <c:f>Hoja1!$H$4:$H$11</c:f>
              <c:numCache>
                <c:formatCode>0</c:formatCode>
                <c:ptCount val="8"/>
                <c:pt idx="0">
                  <c:v>500</c:v>
                </c:pt>
                <c:pt idx="1">
                  <c:v>250</c:v>
                </c:pt>
                <c:pt idx="2">
                  <c:v>125</c:v>
                </c:pt>
                <c:pt idx="3" formatCode="0.0">
                  <c:v>62.5</c:v>
                </c:pt>
                <c:pt idx="4" formatCode="0.00">
                  <c:v>31.25</c:v>
                </c:pt>
                <c:pt idx="5" formatCode="0.000">
                  <c:v>15.625</c:v>
                </c:pt>
                <c:pt idx="6" formatCode="0.000">
                  <c:v>7.8125</c:v>
                </c:pt>
                <c:pt idx="7" formatCode="0.000">
                  <c:v>0</c:v>
                </c:pt>
              </c:numCache>
            </c:numRef>
          </c:xVal>
          <c:yVal>
            <c:numRef>
              <c:f>Hoja1!$I$4:$I$11</c:f>
              <c:numCache>
                <c:formatCode>0.000</c:formatCode>
                <c:ptCount val="8"/>
                <c:pt idx="0">
                  <c:v>0.318</c:v>
                </c:pt>
                <c:pt idx="1">
                  <c:v>0.14299999999999999</c:v>
                </c:pt>
                <c:pt idx="2">
                  <c:v>0.121</c:v>
                </c:pt>
                <c:pt idx="3">
                  <c:v>0.104</c:v>
                </c:pt>
                <c:pt idx="4">
                  <c:v>0.08</c:v>
                </c:pt>
                <c:pt idx="5">
                  <c:v>6.5000000000000002E-2</c:v>
                </c:pt>
                <c:pt idx="6">
                  <c:v>6.5000000000000002E-2</c:v>
                </c:pt>
                <c:pt idx="7">
                  <c:v>7.0999999999999994E-2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11392"/>
        <c:axId val="91128960"/>
      </c:scatterChart>
      <c:valAx>
        <c:axId val="8121139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mIU/mL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91128960"/>
        <c:crosses val="autoZero"/>
        <c:crossBetween val="midCat"/>
        <c:majorUnit val="50"/>
      </c:valAx>
      <c:valAx>
        <c:axId val="911289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DO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1211392"/>
        <c:crosses val="autoZero"/>
        <c:crossBetween val="midCat"/>
        <c:maj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Hoja1!$D$2:$E$2</c:f>
              <c:strCache>
                <c:ptCount val="2"/>
                <c:pt idx="0">
                  <c:v>Neg</c:v>
                </c:pt>
                <c:pt idx="1">
                  <c:v>Pos</c:v>
                </c:pt>
              </c:strCache>
            </c:strRef>
          </c:cat>
          <c:val>
            <c:numRef>
              <c:f>Hoja1!$F$14:$G$14</c:f>
              <c:numCache>
                <c:formatCode>0.000</c:formatCode>
                <c:ptCount val="2"/>
                <c:pt idx="0">
                  <c:v>6.7000000000000004E-2</c:v>
                </c:pt>
                <c:pt idx="1">
                  <c:v>0.10199999999999999</c:v>
                </c:pt>
              </c:numCache>
            </c:numRef>
          </c:val>
        </c:ser>
        <c:ser>
          <c:idx val="1"/>
          <c:order val="1"/>
          <c:spPr>
            <a:noFill/>
            <a:ln>
              <a:noFill/>
            </a:ln>
          </c:spPr>
          <c:invertIfNegative val="0"/>
          <c:errBars>
            <c:errBarType val="minus"/>
            <c:errValType val="fixedVal"/>
            <c:noEndCap val="0"/>
            <c:val val="0.02"/>
          </c:errBars>
          <c:cat>
            <c:strRef>
              <c:f>Hoja1!$D$2:$E$2</c:f>
              <c:strCache>
                <c:ptCount val="2"/>
                <c:pt idx="0">
                  <c:v>Neg</c:v>
                </c:pt>
                <c:pt idx="1">
                  <c:v>Pos</c:v>
                </c:pt>
              </c:strCache>
            </c:strRef>
          </c:cat>
          <c:val>
            <c:numRef>
              <c:f>Hoja1!$F$15:$G$15</c:f>
              <c:numCache>
                <c:formatCode>0.000</c:formatCode>
                <c:ptCount val="2"/>
                <c:pt idx="0">
                  <c:v>1.3999999999999999E-2</c:v>
                </c:pt>
                <c:pt idx="1">
                  <c:v>4.3999999999999997E-2</c:v>
                </c:pt>
              </c:numCache>
            </c:numRef>
          </c:val>
        </c:ser>
        <c:ser>
          <c:idx val="2"/>
          <c:order val="2"/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Hoja1!$D$2:$E$2</c:f>
              <c:strCache>
                <c:ptCount val="2"/>
                <c:pt idx="0">
                  <c:v>Neg</c:v>
                </c:pt>
                <c:pt idx="1">
                  <c:v>Pos</c:v>
                </c:pt>
              </c:strCache>
            </c:strRef>
          </c:cat>
          <c:val>
            <c:numRef>
              <c:f>Hoja1!$F$16:$G$16</c:f>
              <c:numCache>
                <c:formatCode>0.000</c:formatCode>
                <c:ptCount val="2"/>
                <c:pt idx="0">
                  <c:v>5.9999999999999915E-3</c:v>
                </c:pt>
                <c:pt idx="1">
                  <c:v>4.1000000000000009E-2</c:v>
                </c:pt>
              </c:numCache>
            </c:numRef>
          </c:val>
        </c:ser>
        <c:ser>
          <c:idx val="3"/>
          <c:order val="3"/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Hoja1!$F$18:$G$18</c:f>
                <c:numCache>
                  <c:formatCode>General</c:formatCode>
                  <c:ptCount val="2"/>
                  <c:pt idx="0">
                    <c:v>2.0000000000000018E-3</c:v>
                  </c:pt>
                  <c:pt idx="1">
                    <c:v>0.78500000000000003</c:v>
                  </c:pt>
                </c:numCache>
              </c:numRef>
            </c:plus>
            <c:minus>
              <c:numRef>
                <c:f>Hoja1!$F$18:$G$18</c:f>
                <c:numCache>
                  <c:formatCode>General</c:formatCode>
                  <c:ptCount val="2"/>
                  <c:pt idx="0">
                    <c:v>2.0000000000000018E-3</c:v>
                  </c:pt>
                  <c:pt idx="1">
                    <c:v>0.78500000000000003</c:v>
                  </c:pt>
                </c:numCache>
              </c:numRef>
            </c:minus>
          </c:errBars>
          <c:cat>
            <c:strRef>
              <c:f>Hoja1!$D$2:$E$2</c:f>
              <c:strCache>
                <c:ptCount val="2"/>
                <c:pt idx="0">
                  <c:v>Neg</c:v>
                </c:pt>
                <c:pt idx="1">
                  <c:v>Pos</c:v>
                </c:pt>
              </c:strCache>
            </c:strRef>
          </c:cat>
          <c:val>
            <c:numRef>
              <c:f>Hoja1!$F$17:$G$17</c:f>
              <c:numCache>
                <c:formatCode>0.000</c:formatCode>
                <c:ptCount val="2"/>
                <c:pt idx="0">
                  <c:v>6.0000000000000053E-3</c:v>
                </c:pt>
                <c:pt idx="1">
                  <c:v>2.6999999999999996E-2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155456"/>
        <c:axId val="91161344"/>
      </c:barChart>
      <c:catAx>
        <c:axId val="91155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91161344"/>
        <c:crosses val="autoZero"/>
        <c:auto val="1"/>
        <c:lblAlgn val="ctr"/>
        <c:lblOffset val="100"/>
        <c:noMultiLvlLbl val="0"/>
      </c:catAx>
      <c:valAx>
        <c:axId val="91161344"/>
        <c:scaling>
          <c:orientation val="minMax"/>
        </c:scaling>
        <c:delete val="0"/>
        <c:axPos val="l"/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91155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302560</xdr:colOff>
      <xdr:row>11</xdr:row>
      <xdr:rowOff>190498</xdr:rowOff>
    </xdr:from>
    <xdr:to>
      <xdr:col>8</xdr:col>
      <xdr:colOff>481854</xdr:colOff>
      <xdr:row>31</xdr:row>
      <xdr:rowOff>112057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369796</xdr:colOff>
      <xdr:row>4</xdr:row>
      <xdr:rowOff>190499</xdr:rowOff>
    </xdr:from>
    <xdr:to>
      <xdr:col>12</xdr:col>
      <xdr:colOff>381001</xdr:colOff>
      <xdr:row>31</xdr:row>
      <xdr:rowOff>123264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tabSelected="1" zoomScale="85" zoomScaleNormal="85" workbookViewId="0">
      <selection activeCell="P24" sqref="P24"/>
    </sheetView>
  </sheetViews>
  <sheetFormatPr baseColWidth="10" defaultRowHeight="15" x14ac:dyDescent="0.25"/>
  <cols>
    <col min="1" max="7" width="11.42578125" style="1"/>
    <col min="8" max="8" width="15.7109375" style="1" bestFit="1" customWidth="1"/>
    <col min="9" max="10" width="11.42578125" style="1"/>
    <col min="11" max="11" width="16.140625" style="1" customWidth="1"/>
    <col min="12" max="12" width="16.28515625" style="1" customWidth="1"/>
    <col min="13" max="16384" width="11.42578125" style="1"/>
  </cols>
  <sheetData>
    <row r="2" spans="2:12" x14ac:dyDescent="0.25">
      <c r="C2" s="2" t="s">
        <v>8</v>
      </c>
      <c r="D2" s="2" t="s">
        <v>9</v>
      </c>
      <c r="E2" s="2" t="s">
        <v>10</v>
      </c>
      <c r="F2" s="2" t="s">
        <v>11</v>
      </c>
      <c r="G2" s="2"/>
      <c r="H2" s="2"/>
      <c r="I2" s="2"/>
      <c r="J2" s="2"/>
      <c r="K2" s="2"/>
      <c r="L2" s="2"/>
    </row>
    <row r="3" spans="2:12" x14ac:dyDescent="0.25">
      <c r="C3" s="2">
        <v>1</v>
      </c>
      <c r="D3" s="2">
        <v>2</v>
      </c>
      <c r="E3" s="2">
        <v>3</v>
      </c>
      <c r="F3" s="2">
        <v>4</v>
      </c>
      <c r="G3" s="2"/>
      <c r="H3" s="2" t="s">
        <v>12</v>
      </c>
      <c r="I3" s="2" t="s">
        <v>13</v>
      </c>
      <c r="J3" s="2"/>
      <c r="K3" s="8" t="s">
        <v>14</v>
      </c>
      <c r="L3" s="8"/>
    </row>
    <row r="4" spans="2:12" x14ac:dyDescent="0.25">
      <c r="B4" s="2" t="s">
        <v>0</v>
      </c>
      <c r="C4" s="7">
        <v>0.318</v>
      </c>
      <c r="D4" s="7">
        <v>8.1000000000000003E-2</v>
      </c>
      <c r="E4" s="7">
        <v>0.999</v>
      </c>
      <c r="F4" s="7">
        <v>9.2999999999999999E-2</v>
      </c>
      <c r="G4" s="3"/>
      <c r="H4" s="4">
        <v>500</v>
      </c>
      <c r="I4" s="3">
        <f>C4</f>
        <v>0.318</v>
      </c>
      <c r="K4" s="1" t="s">
        <v>15</v>
      </c>
      <c r="L4" s="3">
        <f>PERCENTILE(D4:D8,0.96)</f>
        <v>9.468E-2</v>
      </c>
    </row>
    <row r="5" spans="2:12" x14ac:dyDescent="0.25">
      <c r="B5" s="2" t="s">
        <v>1</v>
      </c>
      <c r="C5" s="7">
        <v>0.14299999999999999</v>
      </c>
      <c r="D5" s="7">
        <v>9.5000000000000001E-2</v>
      </c>
      <c r="E5" s="7">
        <v>0.187</v>
      </c>
      <c r="F5" s="7">
        <v>0.151</v>
      </c>
      <c r="G5" s="3"/>
      <c r="H5" s="4">
        <f>H4/2</f>
        <v>250</v>
      </c>
      <c r="I5" s="3">
        <f t="shared" ref="I5:I11" si="0">C5</f>
        <v>0.14299999999999999</v>
      </c>
    </row>
    <row r="6" spans="2:12" x14ac:dyDescent="0.25">
      <c r="B6" s="2" t="s">
        <v>2</v>
      </c>
      <c r="C6" s="7">
        <v>0.121</v>
      </c>
      <c r="D6" s="7">
        <v>9.2999999999999999E-2</v>
      </c>
      <c r="E6" s="7">
        <v>0.214</v>
      </c>
      <c r="F6" s="7">
        <v>0.126</v>
      </c>
      <c r="G6" s="3"/>
      <c r="H6" s="4">
        <f t="shared" ref="H6:H10" si="1">H5/2</f>
        <v>125</v>
      </c>
      <c r="I6" s="3">
        <f t="shared" si="0"/>
        <v>0.121</v>
      </c>
    </row>
    <row r="7" spans="2:12" x14ac:dyDescent="0.25">
      <c r="B7" s="2" t="s">
        <v>3</v>
      </c>
      <c r="C7" s="7">
        <v>0.104</v>
      </c>
      <c r="D7" s="7">
        <v>8.6999999999999994E-2</v>
      </c>
      <c r="E7" s="7">
        <v>0.14599999999999999</v>
      </c>
      <c r="F7" s="7">
        <v>7.1999999999999995E-2</v>
      </c>
      <c r="G7" s="3"/>
      <c r="H7" s="5">
        <f t="shared" si="1"/>
        <v>62.5</v>
      </c>
      <c r="I7" s="3">
        <f t="shared" si="0"/>
        <v>0.104</v>
      </c>
    </row>
    <row r="8" spans="2:12" x14ac:dyDescent="0.25">
      <c r="B8" s="2" t="s">
        <v>4</v>
      </c>
      <c r="C8" s="7">
        <v>0.08</v>
      </c>
      <c r="D8" s="7">
        <v>6.7000000000000004E-2</v>
      </c>
      <c r="E8" s="7">
        <v>0.10199999999999999</v>
      </c>
      <c r="F8" s="7">
        <v>0.08</v>
      </c>
      <c r="G8" s="3"/>
      <c r="H8" s="6">
        <f t="shared" si="1"/>
        <v>31.25</v>
      </c>
      <c r="I8" s="3">
        <f t="shared" si="0"/>
        <v>0.08</v>
      </c>
    </row>
    <row r="9" spans="2:12" x14ac:dyDescent="0.25">
      <c r="B9" s="2" t="s">
        <v>5</v>
      </c>
      <c r="C9" s="7">
        <v>6.5000000000000002E-2</v>
      </c>
      <c r="D9" s="3"/>
      <c r="E9" s="3"/>
      <c r="F9" s="3"/>
      <c r="G9" s="3"/>
      <c r="H9" s="3">
        <f t="shared" si="1"/>
        <v>15.625</v>
      </c>
      <c r="I9" s="3">
        <f t="shared" si="0"/>
        <v>6.5000000000000002E-2</v>
      </c>
    </row>
    <row r="10" spans="2:12" x14ac:dyDescent="0.25">
      <c r="B10" s="2" t="s">
        <v>6</v>
      </c>
      <c r="C10" s="7">
        <v>6.5000000000000002E-2</v>
      </c>
      <c r="D10" s="3"/>
      <c r="E10" s="3"/>
      <c r="F10" s="3"/>
      <c r="G10" s="3"/>
      <c r="H10" s="3">
        <f t="shared" si="1"/>
        <v>7.8125</v>
      </c>
      <c r="I10" s="3">
        <f t="shared" si="0"/>
        <v>6.5000000000000002E-2</v>
      </c>
    </row>
    <row r="11" spans="2:12" x14ac:dyDescent="0.25">
      <c r="B11" s="2" t="s">
        <v>7</v>
      </c>
      <c r="C11" s="7">
        <v>7.0999999999999994E-2</v>
      </c>
      <c r="D11" s="3"/>
      <c r="E11" s="3"/>
      <c r="F11" s="3"/>
      <c r="G11" s="3"/>
      <c r="H11" s="3">
        <v>0</v>
      </c>
      <c r="I11" s="3">
        <f t="shared" si="0"/>
        <v>7.0999999999999994E-2</v>
      </c>
    </row>
    <row r="14" spans="2:12" x14ac:dyDescent="0.25">
      <c r="C14" s="1" t="s">
        <v>16</v>
      </c>
      <c r="D14" s="3">
        <f>MIN(D4:D8)</f>
        <v>6.7000000000000004E-2</v>
      </c>
      <c r="E14" s="3">
        <f>MIN(E4:E8)</f>
        <v>0.10199999999999999</v>
      </c>
      <c r="F14" s="3">
        <f>D14-D13</f>
        <v>6.7000000000000004E-2</v>
      </c>
      <c r="G14" s="3">
        <f>E14-E13</f>
        <v>0.10199999999999999</v>
      </c>
    </row>
    <row r="15" spans="2:12" x14ac:dyDescent="0.25">
      <c r="C15" s="1" t="s">
        <v>17</v>
      </c>
      <c r="D15" s="3">
        <f>PERCENTILE(D4:D8,0.25)</f>
        <v>8.1000000000000003E-2</v>
      </c>
      <c r="E15" s="3">
        <f>PERCENTILE(E4:E8,0.25)</f>
        <v>0.14599999999999999</v>
      </c>
      <c r="F15" s="3">
        <f t="shared" ref="F15:G18" si="2">D15-D14</f>
        <v>1.3999999999999999E-2</v>
      </c>
      <c r="G15" s="3">
        <f t="shared" si="2"/>
        <v>4.3999999999999997E-2</v>
      </c>
    </row>
    <row r="16" spans="2:12" x14ac:dyDescent="0.25">
      <c r="C16" s="1" t="s">
        <v>18</v>
      </c>
      <c r="D16" s="3">
        <f>PERCENTILE(D4:D8,0.5)</f>
        <v>8.6999999999999994E-2</v>
      </c>
      <c r="E16" s="3">
        <f>PERCENTILE(E4:E8,0.5)</f>
        <v>0.187</v>
      </c>
      <c r="F16" s="3">
        <f t="shared" si="2"/>
        <v>5.9999999999999915E-3</v>
      </c>
      <c r="G16" s="3">
        <f t="shared" si="2"/>
        <v>4.1000000000000009E-2</v>
      </c>
    </row>
    <row r="17" spans="3:7" x14ac:dyDescent="0.25">
      <c r="C17" s="1" t="s">
        <v>19</v>
      </c>
      <c r="D17" s="3">
        <f>PERCENTILE(D4:D8,0.75)</f>
        <v>9.2999999999999999E-2</v>
      </c>
      <c r="E17" s="3">
        <f>PERCENTILE(E4:E8,0.75)</f>
        <v>0.214</v>
      </c>
      <c r="F17" s="3">
        <f t="shared" si="2"/>
        <v>6.0000000000000053E-3</v>
      </c>
      <c r="G17" s="3">
        <f t="shared" si="2"/>
        <v>2.6999999999999996E-2</v>
      </c>
    </row>
    <row r="18" spans="3:7" x14ac:dyDescent="0.25">
      <c r="C18" s="1" t="s">
        <v>20</v>
      </c>
      <c r="D18" s="3">
        <f>MAX(D4:D8)</f>
        <v>9.5000000000000001E-2</v>
      </c>
      <c r="E18" s="3">
        <f>MAX(E4:E8)</f>
        <v>0.999</v>
      </c>
      <c r="F18" s="3">
        <f t="shared" si="2"/>
        <v>2.0000000000000018E-3</v>
      </c>
      <c r="G18" s="3">
        <f t="shared" si="2"/>
        <v>0.78500000000000003</v>
      </c>
    </row>
  </sheetData>
  <sheetProtection password="D5ED" sheet="1" objects="1" scenarios="1"/>
  <mergeCells count="1">
    <mergeCell ref="K3:L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guillermondi</dc:creator>
  <cp:lastModifiedBy>guillermondi</cp:lastModifiedBy>
  <dcterms:created xsi:type="dcterms:W3CDTF">2015-11-17T14:54:08Z</dcterms:created>
  <dcterms:modified xsi:type="dcterms:W3CDTF">2015-12-16T19:28:12Z</dcterms:modified>
</cp:coreProperties>
</file>